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273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<sst xmlns="http://schemas.openxmlformats.org/spreadsheetml/2006/main" count="237" uniqueCount="140">
  <si>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</si>
  <si>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</si>
  <si>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</si>
  <si>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</si>
  <si>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</si>
  <si>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</si>
  <si>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</si>
  <si>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</si>
  <si>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</si>
  <si>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</si>
  <si>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</si>
  <si>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</si>
  <si>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</si>
  <si>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</si>
  <si>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</si>
  <si>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</si>
  <si>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</si>
  <si>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</si>
  <si>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</si>
  <si>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</si>
  <si>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</si>
  <si>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</si>
  <si>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</si>
  <si>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</si>
  <si>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</si>
  <si>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</si>
  <si>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</si>
  <si>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</si>
  <si>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</si>
  <si>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</si>
  <si>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</si>
  <si>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</si>
  <si>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</si>
  <si>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</si>
  <si>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</si>
  <si>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</si>
  <si>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</si>
  <si>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</si>
  <si>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</si>
  <si>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</si>
  <si>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</si>
  <si>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</si>
  <si>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</si>
  <si>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</si>
  <si>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</si>
  <si>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</si>
  <si>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</si>
  <si>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</si>
  <si>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</si>
  <si>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</si>
  <si>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</si>
  <si>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</si>
  <si>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</si>
  <si>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</si>
  <si>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</si>
  <si>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</si>
  <si>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</si>
  <si>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</si>
  <si>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</si>
  <si>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</si>
  <si>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</si>
  <si>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36а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</si>
  <si>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</si>
  <si>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</si>
  <si>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</si>
  <si>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</si>
  <si>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</si>
  <si>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</si>
  <si>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</si>
  <si>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</si>
  <si>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</si>
  <si>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</si>
  <si>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</si>
  <si>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</si>
  <si>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</si>
  <si>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</si>
  <si>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</si>
  <si>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</si>
  <si>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</si>
  <si>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</si>
  <si>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</si>
  <si>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</si>
  <si>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</si>
  <si>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</si>
  <si>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</si>
  <si>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</si>
  <si>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</si>
  <si>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</si>
  <si>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</si>
  <si>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</si>
  <si>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</si>
  <si>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пр-т Победы 36а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</si>
  <si>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</si>
  <si>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</si>
  <si>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</si>
  <si>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</si>
  <si>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</si>
  <si>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</si>
  <si>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</si>
  <si>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</si>
  <si>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</si>
  <si>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</si>
  <si>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</si>
  <si>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</si>
  <si>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</si>
  <si>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</si>
  <si>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</si>
  <si>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</si>
  <si>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</si>
  <si>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</si>
  <si>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</si>
  <si>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</si>
  <si>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</si>
  <si>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</si>
  <si>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</si>
  <si>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</si>
  <si>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</si>
  <si>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</si>
  <si>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</si>
  <si>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</si>
  <si>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</si>
  <si>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</si>
  <si>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</si>
  <si>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</si>
  <si>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</si>
  <si>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</si>
  <si>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Консервация и расконсервация поливочной системы</t>
  </si>
  <si>
    <t>ПЛАН НА 2021 г</t>
  </si>
  <si>
    <t>Очистка подъездных козырьков от снега толщ. слоя до 50 см</t>
  </si>
  <si>
    <t>Ремонт бетонной кровли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</si>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</sst>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 indent="1"/>
    </xf>
    <xf numFmtId="164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 indent="3"/>
    </xf>
    <xf numFmtId="166" fontId="43" fillId="0" borderId="14" xfId="0" applyNumberFormat="1" applyFont="1" applyFill="1" applyBorder="1" applyAlignment="1">
      <alignment horizontal="right" vertical="center" wrapText="1" indent="2"/>
    </xf>
    <xf numFmtId="164" fontId="43" fillId="0" borderId="14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 wrapText="1" indent="2"/>
    </xf>
    <xf numFmtId="0" fontId="43" fillId="0" borderId="10" xfId="0" applyFont="1" applyBorder="1" applyAlignment="1">
      <alignment horizontal="left" vertical="center" wrapText="1" indent="3"/>
    </xf>
    <xf numFmtId="0" fontId="43" fillId="0" borderId="10" xfId="0" applyFont="1" applyFill="1" applyBorder="1" applyAlignment="1">
      <alignment horizontal="left" vertical="center" wrapText="1" indent="3"/>
    </xf>
    <xf numFmtId="165" fontId="43" fillId="0" borderId="10" xfId="0" applyNumberFormat="1" applyFont="1" applyFill="1" applyBorder="1" applyAlignment="1">
      <alignment horizontal="center" vertical="center" wrapText="1"/>
    </xf>
    <xf numFmtId="165" fontId="43" fillId="0" borderId="14" xfId="0" applyNumberFormat="1" applyFont="1" applyFill="1" applyBorder="1" applyAlignment="1">
      <alignment horizontal="right" vertical="center" indent="2"/>
    </xf>
    <xf numFmtId="0" fontId="43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H31" sqref="H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1"/>
      <c r="B2" s="1"/>
      <c r="C2" s="1"/>
      <c r="D2" s="1"/>
      <c r="E2" s="1"/>
    </row>
    <row r="3" spans="1:5" ht="14.25">
      <c r="A3" s="50" t="s">
        <v>61</v>
      </c>
      <c r="B3" s="50"/>
      <c r="C3" s="50"/>
      <c r="D3" s="50"/>
      <c r="E3" s="50"/>
    </row>
    <row r="4" spans="1:5" ht="14.25">
      <c r="A4" s="51" t="s">
        <v>0</v>
      </c>
      <c r="B4" s="51"/>
      <c r="C4" s="51"/>
      <c r="D4" s="51"/>
      <c r="E4" s="51"/>
    </row>
    <row r="5" spans="1:5" ht="14.25">
      <c r="A5" s="2" t="s">
        <v>1</v>
      </c>
      <c r="B5" s="2" t="s">
        <v>2</v>
      </c>
      <c r="C5" s="2" t="s">
        <v>3</v>
      </c>
      <c r="D5" s="52" t="s">
        <v>4</v>
      </c>
      <c r="E5" s="53"/>
    </row>
    <row r="6" spans="1:5" ht="15">
      <c r="A6" s="3" t="s">
        <v>5</v>
      </c>
      <c r="B6" s="4" t="s">
        <v>6</v>
      </c>
      <c r="C6" s="5" t="s">
        <v>7</v>
      </c>
      <c r="D6" s="58">
        <v>43466</v>
      </c>
      <c r="E6" s="59"/>
    </row>
    <row r="7" spans="1:5" ht="15">
      <c r="A7" s="3" t="s">
        <v>8</v>
      </c>
      <c r="B7" s="4" t="s">
        <v>9</v>
      </c>
      <c r="C7" s="5" t="s">
        <v>7</v>
      </c>
      <c r="D7" s="54" t="s">
        <v>58</v>
      </c>
      <c r="E7" s="55"/>
    </row>
    <row r="8" spans="1:5" ht="15">
      <c r="A8" s="8" t="s">
        <v>10</v>
      </c>
      <c r="B8" s="7" t="s">
        <v>11</v>
      </c>
      <c r="C8" s="9" t="s">
        <v>12</v>
      </c>
      <c r="D8" s="60">
        <f>2935.1*12*4.07</f>
        <v>143350.28399999999</v>
      </c>
      <c r="E8" s="6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2935.1*12*1.55</f>
        <v>54592.86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2935.1*12*0.12</f>
        <v>4226.544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2935.1*12*1.1</f>
        <v>38743.32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2935.1*12*0.73</f>
        <v>25711.476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2935.1*12*0.57</f>
        <v>20076.083999999995</v>
      </c>
    </row>
    <row r="15" spans="1:5" ht="15">
      <c r="A15" s="3" t="s">
        <v>13</v>
      </c>
      <c r="B15" s="4" t="s">
        <v>6</v>
      </c>
      <c r="C15" s="5" t="s">
        <v>7</v>
      </c>
      <c r="D15" s="58">
        <v>43466</v>
      </c>
      <c r="E15" s="59"/>
    </row>
    <row r="16" spans="1:5" ht="45" customHeight="1">
      <c r="A16" s="3" t="s">
        <v>14</v>
      </c>
      <c r="B16" s="4" t="s">
        <v>9</v>
      </c>
      <c r="C16" s="5" t="s">
        <v>7</v>
      </c>
      <c r="D16" s="54" t="s">
        <v>57</v>
      </c>
      <c r="E16" s="55"/>
    </row>
    <row r="17" spans="1:5" ht="15">
      <c r="A17" s="8" t="s">
        <v>15</v>
      </c>
      <c r="B17" s="7" t="s">
        <v>11</v>
      </c>
      <c r="C17" s="9" t="s">
        <v>12</v>
      </c>
      <c r="D17" s="56">
        <f>SUM(E19:E24)</f>
        <v>135601.61999999997</v>
      </c>
      <c r="E17" s="5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2935.1*12*0.9</f>
        <v>31699.079999999998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2935.1*12*1.79</f>
        <v>63045.948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2935.1*12*0.44</f>
        <v>15497.328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2935.1*12*0.09</f>
        <v>3169.9079999999994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2935.1*12*0.57</f>
        <v>20076.083999999995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2935.1*12*0.06</f>
        <v>2113.272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169413.972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2935.1*12*0.62</f>
        <v>21837.143999999997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2935.1*12*4.19</f>
        <v>147576.828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448365.87599999993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80" zoomScaleNormal="80" zoomScaleSheetLayoutView="80" zoomScalePageLayoutView="0" workbookViewId="0" topLeftCell="A1">
      <selection activeCell="M48" sqref="M1:M16384"/>
    </sheetView>
  </sheetViews>
  <sheetFormatPr defaultColWidth="8.875" defaultRowHeight="12.75" outlineLevelRow="2"/>
  <cols>
    <col min="1" max="1" width="62.75390625" style="19" customWidth="1"/>
    <col min="2" max="2" width="14.253906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2" t="s">
        <v>127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20"/>
    </row>
    <row r="5" spans="1:4" ht="15">
      <c r="A5" s="20" t="s">
        <v>91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103</v>
      </c>
      <c r="B8" s="23">
        <v>2935.5</v>
      </c>
      <c r="C8" s="48">
        <v>12</v>
      </c>
      <c r="D8" s="24" t="s">
        <v>71</v>
      </c>
      <c r="E8" s="25">
        <f>E9+E10+E21+E24+E42</f>
        <v>14.458899428011302</v>
      </c>
      <c r="F8" s="26">
        <f>F9+F10+F21+F24+F42</f>
        <v>509328.5818</v>
      </c>
    </row>
    <row r="9" spans="1:6" s="38" customFormat="1" ht="19.5" customHeight="1" outlineLevel="1">
      <c r="A9" s="39" t="s">
        <v>104</v>
      </c>
      <c r="B9" s="45">
        <f>B8</f>
        <v>2935.5</v>
      </c>
      <c r="C9" s="42">
        <v>12</v>
      </c>
      <c r="D9" s="43" t="s">
        <v>7</v>
      </c>
      <c r="E9" s="44">
        <v>1.51</v>
      </c>
      <c r="F9" s="46">
        <f>B9*C9*E9</f>
        <v>53191.26</v>
      </c>
    </row>
    <row r="10" spans="1:6" s="29" customFormat="1" ht="46.5" customHeight="1" outlineLevel="1">
      <c r="A10" s="39" t="s">
        <v>105</v>
      </c>
      <c r="B10" s="45">
        <f>B8</f>
        <v>2935.5</v>
      </c>
      <c r="C10" s="42" t="s">
        <v>7</v>
      </c>
      <c r="D10" s="43" t="s">
        <v>7</v>
      </c>
      <c r="E10" s="44">
        <f>F10/B10/12</f>
        <v>6.930859359563958</v>
      </c>
      <c r="F10" s="46">
        <f>SUM(F11:F20)</f>
        <v>244146.4518</v>
      </c>
    </row>
    <row r="11" spans="1:6" s="29" customFormat="1" ht="19.5" customHeight="1" outlineLevel="2">
      <c r="A11" s="40" t="s">
        <v>106</v>
      </c>
      <c r="B11" s="45">
        <v>1239.6</v>
      </c>
      <c r="C11" s="42">
        <v>72</v>
      </c>
      <c r="D11" s="43" t="s">
        <v>71</v>
      </c>
      <c r="E11" s="44">
        <v>0.37</v>
      </c>
      <c r="F11" s="46">
        <f>B11*C11*E11</f>
        <v>33022.943999999996</v>
      </c>
    </row>
    <row r="12" spans="1:6" s="29" customFormat="1" ht="18" customHeight="1" outlineLevel="2">
      <c r="A12" s="40" t="s">
        <v>92</v>
      </c>
      <c r="B12" s="45">
        <v>7067</v>
      </c>
      <c r="C12" s="42">
        <v>72</v>
      </c>
      <c r="D12" s="43" t="s">
        <v>71</v>
      </c>
      <c r="E12" s="44">
        <v>0.15</v>
      </c>
      <c r="F12" s="46">
        <f aca="true" t="shared" si="0" ref="F12:F20">B12*C12*E12</f>
        <v>76323.59999999999</v>
      </c>
    </row>
    <row r="13" spans="1:6" s="29" customFormat="1" ht="18" customHeight="1" outlineLevel="2">
      <c r="A13" s="40" t="s">
        <v>93</v>
      </c>
      <c r="B13" s="45">
        <v>7067</v>
      </c>
      <c r="C13" s="42">
        <v>3</v>
      </c>
      <c r="D13" s="43" t="s">
        <v>71</v>
      </c>
      <c r="E13" s="44">
        <v>3.46</v>
      </c>
      <c r="F13" s="46">
        <f t="shared" si="0"/>
        <v>73355.46</v>
      </c>
    </row>
    <row r="14" spans="1:6" s="29" customFormat="1" ht="16.5" customHeight="1" outlineLevel="2">
      <c r="A14" s="40" t="s">
        <v>94</v>
      </c>
      <c r="B14" s="45">
        <v>3.5</v>
      </c>
      <c r="C14" s="42">
        <v>139</v>
      </c>
      <c r="D14" s="43" t="s">
        <v>71</v>
      </c>
      <c r="E14" s="44">
        <v>6.69</v>
      </c>
      <c r="F14" s="46">
        <f t="shared" si="0"/>
        <v>3254.6850000000004</v>
      </c>
    </row>
    <row r="15" spans="1:6" s="29" customFormat="1" ht="20.25" customHeight="1" outlineLevel="2">
      <c r="A15" s="40" t="s">
        <v>95</v>
      </c>
      <c r="B15" s="45">
        <v>7.2</v>
      </c>
      <c r="C15" s="42">
        <v>139</v>
      </c>
      <c r="D15" s="43" t="s">
        <v>71</v>
      </c>
      <c r="E15" s="44">
        <v>0.64</v>
      </c>
      <c r="F15" s="46">
        <f t="shared" si="0"/>
        <v>640.5120000000001</v>
      </c>
    </row>
    <row r="16" spans="1:6" s="29" customFormat="1" ht="17.25" customHeight="1" outlineLevel="2">
      <c r="A16" s="40" t="s">
        <v>96</v>
      </c>
      <c r="B16" s="45">
        <f>B11*0.8</f>
        <v>991.68</v>
      </c>
      <c r="C16" s="42">
        <v>72</v>
      </c>
      <c r="D16" s="43" t="s">
        <v>71</v>
      </c>
      <c r="E16" s="44">
        <v>0.53</v>
      </c>
      <c r="F16" s="46">
        <f t="shared" si="0"/>
        <v>37842.508799999996</v>
      </c>
    </row>
    <row r="17" spans="1:6" s="29" customFormat="1" ht="20.25" customHeight="1" outlineLevel="2">
      <c r="A17" s="40" t="s">
        <v>97</v>
      </c>
      <c r="B17" s="45">
        <v>3.5</v>
      </c>
      <c r="C17" s="42">
        <v>109</v>
      </c>
      <c r="D17" s="43" t="s">
        <v>71</v>
      </c>
      <c r="E17" s="44">
        <v>8.1</v>
      </c>
      <c r="F17" s="46">
        <f t="shared" si="0"/>
        <v>3090.15</v>
      </c>
    </row>
    <row r="18" spans="1:6" s="29" customFormat="1" ht="18" customHeight="1" outlineLevel="2">
      <c r="A18" s="40" t="s">
        <v>98</v>
      </c>
      <c r="B18" s="45">
        <f>B11*0.1</f>
        <v>123.96</v>
      </c>
      <c r="C18" s="42">
        <v>3</v>
      </c>
      <c r="D18" s="43" t="s">
        <v>71</v>
      </c>
      <c r="E18" s="44">
        <v>14.6</v>
      </c>
      <c r="F18" s="46">
        <f t="shared" si="0"/>
        <v>5429.447999999999</v>
      </c>
    </row>
    <row r="19" spans="1:6" s="29" customFormat="1" ht="29.25" customHeight="1" outlineLevel="2">
      <c r="A19" s="40" t="s">
        <v>99</v>
      </c>
      <c r="B19" s="45">
        <v>7.2</v>
      </c>
      <c r="C19" s="42">
        <v>109</v>
      </c>
      <c r="D19" s="43" t="s">
        <v>71</v>
      </c>
      <c r="E19" s="44">
        <v>3.83</v>
      </c>
      <c r="F19" s="46">
        <f t="shared" si="0"/>
        <v>3005.784</v>
      </c>
    </row>
    <row r="20" spans="1:6" s="29" customFormat="1" ht="15.75" customHeight="1" outlineLevel="2">
      <c r="A20" s="40" t="s">
        <v>100</v>
      </c>
      <c r="B20" s="45">
        <f>B11*0.1</f>
        <v>123.96</v>
      </c>
      <c r="C20" s="42">
        <v>22</v>
      </c>
      <c r="D20" s="43" t="s">
        <v>71</v>
      </c>
      <c r="E20" s="44">
        <v>3</v>
      </c>
      <c r="F20" s="46">
        <f t="shared" si="0"/>
        <v>8181.36</v>
      </c>
    </row>
    <row r="21" spans="1:6" s="29" customFormat="1" ht="31.5" customHeight="1" outlineLevel="1">
      <c r="A21" s="39" t="s">
        <v>107</v>
      </c>
      <c r="B21" s="45">
        <v>2935.1</v>
      </c>
      <c r="C21" s="42" t="s">
        <v>7</v>
      </c>
      <c r="D21" s="43" t="s">
        <v>7</v>
      </c>
      <c r="E21" s="44">
        <f>F21/B21/12</f>
        <v>0.1269689845888272</v>
      </c>
      <c r="F21" s="46">
        <f>SUM(F22:F23)</f>
        <v>4472</v>
      </c>
    </row>
    <row r="22" spans="1:6" s="29" customFormat="1" ht="17.25" customHeight="1" outlineLevel="1">
      <c r="A22" s="41" t="s">
        <v>101</v>
      </c>
      <c r="B22" s="45">
        <v>559</v>
      </c>
      <c r="C22" s="42">
        <v>12</v>
      </c>
      <c r="D22" s="43" t="s">
        <v>7</v>
      </c>
      <c r="E22" s="44">
        <v>0.25</v>
      </c>
      <c r="F22" s="46">
        <f>B22*C22*E22</f>
        <v>1677</v>
      </c>
    </row>
    <row r="23" spans="1:6" s="29" customFormat="1" ht="18.75" customHeight="1" outlineLevel="1">
      <c r="A23" s="41" t="s">
        <v>102</v>
      </c>
      <c r="B23" s="45">
        <v>559</v>
      </c>
      <c r="C23" s="42">
        <v>1</v>
      </c>
      <c r="D23" s="43" t="s">
        <v>7</v>
      </c>
      <c r="E23" s="44">
        <v>5</v>
      </c>
      <c r="F23" s="46">
        <f>B23*C23*E23</f>
        <v>2795</v>
      </c>
    </row>
    <row r="24" spans="1:6" s="29" customFormat="1" ht="33" customHeight="1" outlineLevel="1">
      <c r="A24" s="64" t="s">
        <v>108</v>
      </c>
      <c r="B24" s="65">
        <f>B8</f>
        <v>2935.5</v>
      </c>
      <c r="C24" s="66">
        <v>12</v>
      </c>
      <c r="D24" s="67" t="s">
        <v>7</v>
      </c>
      <c r="E24" s="68">
        <f>F24/B24/C24</f>
        <v>5.831071083858514</v>
      </c>
      <c r="F24" s="69">
        <f>SUM(F25:F41)</f>
        <v>205405.31</v>
      </c>
    </row>
    <row r="25" spans="1:6" s="29" customFormat="1" ht="19.5" customHeight="1" outlineLevel="1">
      <c r="A25" s="70" t="s">
        <v>72</v>
      </c>
      <c r="B25" s="71">
        <v>790.6</v>
      </c>
      <c r="C25" s="65">
        <v>2</v>
      </c>
      <c r="D25" s="72" t="s">
        <v>71</v>
      </c>
      <c r="E25" s="73">
        <v>3.97</v>
      </c>
      <c r="F25" s="73">
        <f>ROUND(B25*E25*C25,2)</f>
        <v>6277.36</v>
      </c>
    </row>
    <row r="26" spans="1:6" s="29" customFormat="1" ht="19.5" customHeight="1" outlineLevel="1">
      <c r="A26" s="74" t="s">
        <v>73</v>
      </c>
      <c r="B26" s="71">
        <v>723.9</v>
      </c>
      <c r="C26" s="65">
        <v>2</v>
      </c>
      <c r="D26" s="72" t="s">
        <v>71</v>
      </c>
      <c r="E26" s="73">
        <v>3.97</v>
      </c>
      <c r="F26" s="73">
        <f aca="true" t="shared" si="1" ref="F26:F40">ROUND(B26*E26*C26,2)</f>
        <v>5747.77</v>
      </c>
    </row>
    <row r="27" spans="1:6" s="29" customFormat="1" ht="19.5" customHeight="1" outlineLevel="1">
      <c r="A27" s="74" t="s">
        <v>74</v>
      </c>
      <c r="B27" s="71">
        <v>559.2</v>
      </c>
      <c r="C27" s="65">
        <v>2</v>
      </c>
      <c r="D27" s="72" t="s">
        <v>71</v>
      </c>
      <c r="E27" s="73">
        <v>3.97</v>
      </c>
      <c r="F27" s="73">
        <f t="shared" si="1"/>
        <v>4440.05</v>
      </c>
    </row>
    <row r="28" spans="1:6" s="29" customFormat="1" ht="19.5" customHeight="1" outlineLevel="1">
      <c r="A28" s="74" t="s">
        <v>75</v>
      </c>
      <c r="B28" s="71">
        <v>48</v>
      </c>
      <c r="C28" s="65">
        <v>2</v>
      </c>
      <c r="D28" s="72" t="s">
        <v>71</v>
      </c>
      <c r="E28" s="73">
        <v>3.97</v>
      </c>
      <c r="F28" s="73">
        <f t="shared" si="1"/>
        <v>381.12</v>
      </c>
    </row>
    <row r="29" spans="1:6" s="29" customFormat="1" ht="19.5" customHeight="1" outlineLevel="1">
      <c r="A29" s="74" t="s">
        <v>76</v>
      </c>
      <c r="B29" s="71">
        <v>263.5</v>
      </c>
      <c r="C29" s="65">
        <v>1</v>
      </c>
      <c r="D29" s="72" t="s">
        <v>71</v>
      </c>
      <c r="E29" s="73">
        <v>43.49</v>
      </c>
      <c r="F29" s="73">
        <f t="shared" si="1"/>
        <v>11459.62</v>
      </c>
    </row>
    <row r="30" spans="1:6" s="29" customFormat="1" ht="30" outlineLevel="1">
      <c r="A30" s="70" t="s">
        <v>77</v>
      </c>
      <c r="B30" s="71">
        <v>30</v>
      </c>
      <c r="C30" s="65">
        <v>1</v>
      </c>
      <c r="D30" s="72" t="s">
        <v>71</v>
      </c>
      <c r="E30" s="73">
        <v>283.76</v>
      </c>
      <c r="F30" s="73">
        <f t="shared" si="1"/>
        <v>8512.8</v>
      </c>
    </row>
    <row r="31" spans="1:6" s="29" customFormat="1" ht="19.5" customHeight="1" outlineLevel="1">
      <c r="A31" s="74" t="s">
        <v>128</v>
      </c>
      <c r="B31" s="71">
        <v>48</v>
      </c>
      <c r="C31" s="65">
        <v>2</v>
      </c>
      <c r="D31" s="72" t="s">
        <v>71</v>
      </c>
      <c r="E31" s="73">
        <v>43.49</v>
      </c>
      <c r="F31" s="73">
        <f t="shared" si="1"/>
        <v>4175.04</v>
      </c>
    </row>
    <row r="32" spans="1:6" s="29" customFormat="1" ht="19.5" customHeight="1" outlineLevel="1">
      <c r="A32" s="74" t="s">
        <v>78</v>
      </c>
      <c r="B32" s="71">
        <v>4</v>
      </c>
      <c r="C32" s="65">
        <v>5</v>
      </c>
      <c r="D32" s="72" t="s">
        <v>79</v>
      </c>
      <c r="E32" s="73">
        <v>209.8</v>
      </c>
      <c r="F32" s="73">
        <f t="shared" si="1"/>
        <v>4196</v>
      </c>
    </row>
    <row r="33" spans="1:6" s="29" customFormat="1" ht="19.5" customHeight="1" outlineLevel="1">
      <c r="A33" s="74" t="s">
        <v>80</v>
      </c>
      <c r="B33" s="71">
        <v>4</v>
      </c>
      <c r="C33" s="65">
        <v>1</v>
      </c>
      <c r="D33" s="72" t="s">
        <v>79</v>
      </c>
      <c r="E33" s="73">
        <v>304.77</v>
      </c>
      <c r="F33" s="73">
        <f t="shared" si="1"/>
        <v>1219.08</v>
      </c>
    </row>
    <row r="34" spans="1:6" s="29" customFormat="1" ht="19.5" customHeight="1" outlineLevel="1">
      <c r="A34" s="74" t="s">
        <v>81</v>
      </c>
      <c r="B34" s="71">
        <v>4</v>
      </c>
      <c r="C34" s="65">
        <v>1</v>
      </c>
      <c r="D34" s="72" t="s">
        <v>79</v>
      </c>
      <c r="E34" s="73">
        <v>88</v>
      </c>
      <c r="F34" s="73">
        <f t="shared" si="1"/>
        <v>352</v>
      </c>
    </row>
    <row r="35" spans="1:6" s="29" customFormat="1" ht="19.5" customHeight="1" outlineLevel="1">
      <c r="A35" s="74" t="s">
        <v>82</v>
      </c>
      <c r="B35" s="71">
        <v>1.1</v>
      </c>
      <c r="C35" s="65">
        <v>1</v>
      </c>
      <c r="D35" s="72" t="s">
        <v>71</v>
      </c>
      <c r="E35" s="73">
        <v>827.78</v>
      </c>
      <c r="F35" s="73">
        <f t="shared" si="1"/>
        <v>910.56</v>
      </c>
    </row>
    <row r="36" spans="1:6" s="29" customFormat="1" ht="19.5" customHeight="1" outlineLevel="1">
      <c r="A36" s="74" t="s">
        <v>83</v>
      </c>
      <c r="B36" s="71">
        <v>1.1</v>
      </c>
      <c r="C36" s="65">
        <v>1</v>
      </c>
      <c r="D36" s="72" t="s">
        <v>71</v>
      </c>
      <c r="E36" s="73">
        <v>130.69</v>
      </c>
      <c r="F36" s="73">
        <f t="shared" si="1"/>
        <v>143.76</v>
      </c>
    </row>
    <row r="37" spans="1:6" s="29" customFormat="1" ht="30" outlineLevel="1">
      <c r="A37" s="70" t="s">
        <v>84</v>
      </c>
      <c r="B37" s="71">
        <v>419.8</v>
      </c>
      <c r="C37" s="65">
        <v>104</v>
      </c>
      <c r="D37" s="72" t="s">
        <v>71</v>
      </c>
      <c r="E37" s="73">
        <v>1.67</v>
      </c>
      <c r="F37" s="73">
        <f t="shared" si="1"/>
        <v>72910.86</v>
      </c>
    </row>
    <row r="38" spans="1:6" s="29" customFormat="1" ht="19.5" customHeight="1" outlineLevel="1">
      <c r="A38" s="74" t="s">
        <v>85</v>
      </c>
      <c r="B38" s="71">
        <f>B25+B26+B27+B37</f>
        <v>2493.5</v>
      </c>
      <c r="C38" s="65">
        <v>2</v>
      </c>
      <c r="D38" s="72" t="s">
        <v>71</v>
      </c>
      <c r="E38" s="73">
        <f>E37</f>
        <v>1.67</v>
      </c>
      <c r="F38" s="73">
        <f t="shared" si="1"/>
        <v>8328.29</v>
      </c>
    </row>
    <row r="39" spans="1:6" s="29" customFormat="1" ht="19.5" customHeight="1" outlineLevel="1">
      <c r="A39" s="70" t="s">
        <v>86</v>
      </c>
      <c r="B39" s="71">
        <v>640</v>
      </c>
      <c r="C39" s="65">
        <v>1</v>
      </c>
      <c r="D39" s="72" t="s">
        <v>87</v>
      </c>
      <c r="E39" s="73">
        <v>11.4</v>
      </c>
      <c r="F39" s="73">
        <f t="shared" si="1"/>
        <v>7296</v>
      </c>
    </row>
    <row r="40" spans="1:7" s="29" customFormat="1" ht="19.5" customHeight="1" outlineLevel="1">
      <c r="A40" s="75" t="s">
        <v>129</v>
      </c>
      <c r="B40" s="71">
        <v>5</v>
      </c>
      <c r="C40" s="76">
        <v>1</v>
      </c>
      <c r="D40" s="72" t="s">
        <v>71</v>
      </c>
      <c r="E40" s="73">
        <v>781.88</v>
      </c>
      <c r="F40" s="73">
        <f t="shared" si="1"/>
        <v>3909.4</v>
      </c>
      <c r="G40" s="63"/>
    </row>
    <row r="41" spans="1:7" s="29" customFormat="1" ht="19.5" customHeight="1" outlineLevel="1">
      <c r="A41" s="75" t="s">
        <v>130</v>
      </c>
      <c r="B41" s="77">
        <v>290</v>
      </c>
      <c r="C41" s="76">
        <v>12</v>
      </c>
      <c r="D41" s="78" t="s">
        <v>131</v>
      </c>
      <c r="E41" s="73">
        <v>18.72</v>
      </c>
      <c r="F41" s="73">
        <f>B41*C41*E41</f>
        <v>65145.6</v>
      </c>
      <c r="G41" s="63"/>
    </row>
    <row r="42" spans="1:6" s="29" customFormat="1" ht="31.5" customHeight="1" outlineLevel="1">
      <c r="A42" s="39" t="s">
        <v>109</v>
      </c>
      <c r="B42" s="45">
        <f>B8</f>
        <v>2935.5</v>
      </c>
      <c r="C42" s="42">
        <v>12</v>
      </c>
      <c r="D42" s="43" t="s">
        <v>24</v>
      </c>
      <c r="E42" s="44">
        <v>0.06</v>
      </c>
      <c r="F42" s="46">
        <f>B42*C42*E42</f>
        <v>2113.56</v>
      </c>
    </row>
    <row r="43" spans="1:6" s="27" customFormat="1" ht="48" customHeight="1">
      <c r="A43" s="22" t="s">
        <v>110</v>
      </c>
      <c r="B43" s="23">
        <f>B8</f>
        <v>2935.5</v>
      </c>
      <c r="C43" s="48">
        <v>12</v>
      </c>
      <c r="D43" s="24" t="s">
        <v>7</v>
      </c>
      <c r="E43" s="25">
        <f>SUM(E44,E51)</f>
        <v>4.964586271504003</v>
      </c>
      <c r="F43" s="47">
        <f>SUM(F44,F51)</f>
        <v>174882.516</v>
      </c>
    </row>
    <row r="44" spans="1:6" s="28" customFormat="1" ht="30.75" customHeight="1">
      <c r="A44" s="64" t="s">
        <v>111</v>
      </c>
      <c r="B44" s="65">
        <f>B43</f>
        <v>2935.5</v>
      </c>
      <c r="C44" s="66">
        <v>12</v>
      </c>
      <c r="D44" s="67" t="s">
        <v>7</v>
      </c>
      <c r="E44" s="68">
        <f>F44/B44/C44</f>
        <v>0.6898997899278942</v>
      </c>
      <c r="F44" s="69">
        <f>SUM(F45:F50)</f>
        <v>24302.410000000003</v>
      </c>
    </row>
    <row r="45" spans="1:6" s="28" customFormat="1" ht="30.75" customHeight="1">
      <c r="A45" s="75" t="s">
        <v>132</v>
      </c>
      <c r="B45" s="77">
        <v>20</v>
      </c>
      <c r="C45" s="76">
        <v>12</v>
      </c>
      <c r="D45" s="78" t="s">
        <v>79</v>
      </c>
      <c r="E45" s="73">
        <v>34.58</v>
      </c>
      <c r="F45" s="73">
        <f aca="true" t="shared" si="2" ref="F45:F50">B45*C45*E45</f>
        <v>8299.199999999999</v>
      </c>
    </row>
    <row r="46" spans="1:6" s="28" customFormat="1" ht="15">
      <c r="A46" s="75" t="s">
        <v>133</v>
      </c>
      <c r="B46" s="77">
        <f>1</f>
        <v>1</v>
      </c>
      <c r="C46" s="76">
        <v>12</v>
      </c>
      <c r="D46" s="78" t="s">
        <v>79</v>
      </c>
      <c r="E46" s="73">
        <v>192.59</v>
      </c>
      <c r="F46" s="73">
        <f t="shared" si="2"/>
        <v>2311.08</v>
      </c>
    </row>
    <row r="47" spans="1:6" s="28" customFormat="1" ht="30">
      <c r="A47" s="75" t="s">
        <v>124</v>
      </c>
      <c r="B47" s="77">
        <v>20</v>
      </c>
      <c r="C47" s="76">
        <v>1</v>
      </c>
      <c r="D47" s="78" t="s">
        <v>79</v>
      </c>
      <c r="E47" s="73">
        <v>465.04</v>
      </c>
      <c r="F47" s="73">
        <f t="shared" si="2"/>
        <v>9300.800000000001</v>
      </c>
    </row>
    <row r="48" spans="1:6" s="28" customFormat="1" ht="15">
      <c r="A48" s="75" t="s">
        <v>125</v>
      </c>
      <c r="B48" s="77">
        <v>1</v>
      </c>
      <c r="C48" s="76">
        <v>1</v>
      </c>
      <c r="D48" s="78" t="s">
        <v>79</v>
      </c>
      <c r="E48" s="73">
        <v>2144.93</v>
      </c>
      <c r="F48" s="73">
        <f t="shared" si="2"/>
        <v>2144.93</v>
      </c>
    </row>
    <row r="49" spans="1:6" s="28" customFormat="1" ht="30">
      <c r="A49" s="75" t="s">
        <v>134</v>
      </c>
      <c r="B49" s="77">
        <v>0</v>
      </c>
      <c r="C49" s="76">
        <v>1</v>
      </c>
      <c r="D49" s="78" t="s">
        <v>123</v>
      </c>
      <c r="E49" s="73">
        <v>4500</v>
      </c>
      <c r="F49" s="73">
        <f t="shared" si="2"/>
        <v>0</v>
      </c>
    </row>
    <row r="50" spans="1:6" s="29" customFormat="1" ht="17.25" customHeight="1" outlineLevel="1">
      <c r="A50" s="75" t="s">
        <v>130</v>
      </c>
      <c r="B50" s="77">
        <v>10</v>
      </c>
      <c r="C50" s="76">
        <v>12</v>
      </c>
      <c r="D50" s="78" t="s">
        <v>131</v>
      </c>
      <c r="E50" s="73">
        <v>18.72</v>
      </c>
      <c r="F50" s="73">
        <f t="shared" si="2"/>
        <v>2246.3999999999996</v>
      </c>
    </row>
    <row r="51" spans="1:6" s="28" customFormat="1" ht="45.75" customHeight="1">
      <c r="A51" s="64" t="s">
        <v>112</v>
      </c>
      <c r="B51" s="65">
        <f>B44</f>
        <v>2935.5</v>
      </c>
      <c r="C51" s="66">
        <v>12</v>
      </c>
      <c r="D51" s="67" t="s">
        <v>7</v>
      </c>
      <c r="E51" s="68">
        <f>F51/B51/C51</f>
        <v>4.274686481576109</v>
      </c>
      <c r="F51" s="69">
        <f>SUM(F52:F64)</f>
        <v>150580.106</v>
      </c>
    </row>
    <row r="52" spans="1:6" s="28" customFormat="1" ht="30">
      <c r="A52" s="75" t="s">
        <v>113</v>
      </c>
      <c r="B52" s="77">
        <v>135</v>
      </c>
      <c r="C52" s="76">
        <v>1</v>
      </c>
      <c r="D52" s="78" t="s">
        <v>114</v>
      </c>
      <c r="E52" s="73">
        <v>23.97</v>
      </c>
      <c r="F52" s="73">
        <f aca="true" t="shared" si="3" ref="F52:F62">B52*C52*E52</f>
        <v>3235.95</v>
      </c>
    </row>
    <row r="53" spans="1:6" s="28" customFormat="1" ht="15">
      <c r="A53" s="75" t="s">
        <v>115</v>
      </c>
      <c r="B53" s="77">
        <v>135</v>
      </c>
      <c r="C53" s="76">
        <v>1</v>
      </c>
      <c r="D53" s="78" t="s">
        <v>87</v>
      </c>
      <c r="E53" s="73">
        <v>88.84</v>
      </c>
      <c r="F53" s="73">
        <f t="shared" si="3"/>
        <v>11993.4</v>
      </c>
    </row>
    <row r="54" spans="1:6" s="28" customFormat="1" ht="15">
      <c r="A54" s="75" t="s">
        <v>116</v>
      </c>
      <c r="B54" s="77">
        <v>11667</v>
      </c>
      <c r="C54" s="76">
        <v>1</v>
      </c>
      <c r="D54" s="78" t="s">
        <v>117</v>
      </c>
      <c r="E54" s="73">
        <v>0.32</v>
      </c>
      <c r="F54" s="73">
        <f t="shared" si="3"/>
        <v>3733.44</v>
      </c>
    </row>
    <row r="55" spans="1:6" s="28" customFormat="1" ht="15">
      <c r="A55" s="75" t="s">
        <v>118</v>
      </c>
      <c r="B55" s="77">
        <v>2</v>
      </c>
      <c r="C55" s="76">
        <v>1</v>
      </c>
      <c r="D55" s="78" t="s">
        <v>119</v>
      </c>
      <c r="E55" s="73">
        <v>684.09</v>
      </c>
      <c r="F55" s="73">
        <f t="shared" si="3"/>
        <v>1368.18</v>
      </c>
    </row>
    <row r="56" spans="1:6" s="28" customFormat="1" ht="45">
      <c r="A56" s="75" t="s">
        <v>135</v>
      </c>
      <c r="B56" s="77">
        <v>559.2</v>
      </c>
      <c r="C56" s="76">
        <v>104</v>
      </c>
      <c r="D56" s="78" t="s">
        <v>71</v>
      </c>
      <c r="E56" s="73">
        <v>1.31</v>
      </c>
      <c r="F56" s="73">
        <f t="shared" si="3"/>
        <v>76185.40800000001</v>
      </c>
    </row>
    <row r="57" spans="1:6" s="28" customFormat="1" ht="30">
      <c r="A57" s="75" t="s">
        <v>136</v>
      </c>
      <c r="B57" s="77">
        <v>4</v>
      </c>
      <c r="C57" s="76">
        <v>1</v>
      </c>
      <c r="D57" s="78" t="s">
        <v>79</v>
      </c>
      <c r="E57" s="73">
        <v>259.45</v>
      </c>
      <c r="F57" s="73">
        <f t="shared" si="3"/>
        <v>1037.8</v>
      </c>
    </row>
    <row r="58" spans="1:6" s="28" customFormat="1" ht="15">
      <c r="A58" s="75" t="s">
        <v>137</v>
      </c>
      <c r="B58" s="77">
        <v>128</v>
      </c>
      <c r="C58" s="76">
        <v>1</v>
      </c>
      <c r="D58" s="78" t="s">
        <v>79</v>
      </c>
      <c r="E58" s="73">
        <v>82.84</v>
      </c>
      <c r="F58" s="73">
        <f t="shared" si="3"/>
        <v>10603.52</v>
      </c>
    </row>
    <row r="59" spans="1:6" s="28" customFormat="1" ht="15">
      <c r="A59" s="75" t="s">
        <v>126</v>
      </c>
      <c r="B59" s="77">
        <v>1</v>
      </c>
      <c r="C59" s="76">
        <v>1</v>
      </c>
      <c r="D59" s="78" t="s">
        <v>79</v>
      </c>
      <c r="E59" s="73">
        <v>396.81</v>
      </c>
      <c r="F59" s="73">
        <f t="shared" si="3"/>
        <v>396.81</v>
      </c>
    </row>
    <row r="60" spans="1:6" s="28" customFormat="1" ht="15">
      <c r="A60" s="75" t="s">
        <v>120</v>
      </c>
      <c r="B60" s="77">
        <v>24</v>
      </c>
      <c r="C60" s="76">
        <v>1</v>
      </c>
      <c r="D60" s="78" t="s">
        <v>79</v>
      </c>
      <c r="E60" s="73">
        <v>227.66</v>
      </c>
      <c r="F60" s="73">
        <f t="shared" si="3"/>
        <v>5463.84</v>
      </c>
    </row>
    <row r="61" spans="1:6" s="28" customFormat="1" ht="30">
      <c r="A61" s="75" t="s">
        <v>138</v>
      </c>
      <c r="B61" s="77">
        <v>790.6</v>
      </c>
      <c r="C61" s="76">
        <v>3</v>
      </c>
      <c r="D61" s="78" t="s">
        <v>71</v>
      </c>
      <c r="E61" s="73">
        <v>1.31</v>
      </c>
      <c r="F61" s="73">
        <f t="shared" si="3"/>
        <v>3107.0580000000004</v>
      </c>
    </row>
    <row r="62" spans="1:6" s="28" customFormat="1" ht="30">
      <c r="A62" s="75" t="s">
        <v>139</v>
      </c>
      <c r="B62" s="77">
        <v>70</v>
      </c>
      <c r="C62" s="76">
        <v>1</v>
      </c>
      <c r="D62" s="78" t="s">
        <v>87</v>
      </c>
      <c r="E62" s="73">
        <v>132.85</v>
      </c>
      <c r="F62" s="73">
        <f t="shared" si="3"/>
        <v>9299.5</v>
      </c>
    </row>
    <row r="63" spans="1:6" s="28" customFormat="1" ht="30">
      <c r="A63" s="75" t="s">
        <v>121</v>
      </c>
      <c r="B63" s="77">
        <v>44</v>
      </c>
      <c r="C63" s="76">
        <v>1</v>
      </c>
      <c r="D63" s="78" t="s">
        <v>122</v>
      </c>
      <c r="E63" s="73">
        <v>191.6</v>
      </c>
      <c r="F63" s="73">
        <f>B63*C63*E63</f>
        <v>8430.4</v>
      </c>
    </row>
    <row r="64" spans="1:6" s="28" customFormat="1" ht="15">
      <c r="A64" s="75" t="s">
        <v>130</v>
      </c>
      <c r="B64" s="77">
        <v>70</v>
      </c>
      <c r="C64" s="76">
        <v>12</v>
      </c>
      <c r="D64" s="78" t="s">
        <v>131</v>
      </c>
      <c r="E64" s="73">
        <v>18.72</v>
      </c>
      <c r="F64" s="73">
        <f>B64*C64*E64</f>
        <v>15724.8</v>
      </c>
    </row>
    <row r="65" spans="1:6" s="27" customFormat="1" ht="18" customHeight="1">
      <c r="A65" s="35" t="s">
        <v>88</v>
      </c>
      <c r="B65" s="36"/>
      <c r="C65" s="36"/>
      <c r="D65" s="37"/>
      <c r="E65" s="25">
        <f>E8+E43</f>
        <v>19.423485699515304</v>
      </c>
      <c r="F65" s="30">
        <f>F8+F43</f>
        <v>684211.0978</v>
      </c>
    </row>
    <row r="66" spans="1:6" ht="15">
      <c r="A66" s="31"/>
      <c r="B66" s="32"/>
      <c r="C66" s="32"/>
      <c r="D66" s="32"/>
      <c r="E66" s="32"/>
      <c r="F66" s="32"/>
    </row>
    <row r="68" spans="1:5" ht="15">
      <c r="A68" s="18" t="s">
        <v>89</v>
      </c>
      <c r="B68" s="33"/>
      <c r="C68" s="19" t="s">
        <v>90</v>
      </c>
      <c r="E68" s="34"/>
    </row>
  </sheetData>
  <sheetProtection/>
  <mergeCells count="3">
    <mergeCell ref="A1:F1"/>
    <mergeCell ref="A2:F2"/>
    <mergeCell ref="A3:F3"/>
  </mergeCells>
  <printOptions/>
  <pageMargins left="0.27" right="0.26" top="0.5" bottom="0.49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2020-03-27T02:53:58Z</cp:lastPrinted>
  <dcterms:created xsi:type="dcterms:W3CDTF">2018-04-02T07:45:01Z</dcterms:created>
  <dcterms:modified xsi:type="dcterms:W3CDTF">2020-12-21T09:14:49Z</dcterms:modified>
  <cp:category/>
  <cp:version/>
  <cp:contentType/>
  <cp:contentStatus/>
</cp:coreProperties>
</file>